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rian\Desktop\upload\"/>
    </mc:Choice>
  </mc:AlternateContent>
  <xr:revisionPtr revIDLastSave="0" documentId="13_ncr:1_{48793F14-8B9B-4342-A926-05C9D3147486}" xr6:coauthVersionLast="47" xr6:coauthVersionMax="47" xr10:uidLastSave="{00000000-0000-0000-0000-000000000000}"/>
  <bookViews>
    <workbookView xWindow="-108" yWindow="-108" windowWidth="23256" windowHeight="12576" tabRatio="138" xr2:uid="{A78DBC38-A7A7-4570-BF57-A773A244E4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" i="1"/>
  <c r="Q2" i="1" l="1"/>
  <c r="Q3" i="1"/>
  <c r="Q4" i="1"/>
  <c r="Q5" i="1"/>
  <c r="Q6" i="1"/>
  <c r="Q7" i="1"/>
  <c r="Q8" i="1"/>
  <c r="Q9" i="1"/>
  <c r="Q10" i="1"/>
  <c r="Q11" i="1"/>
  <c r="Q12" i="1"/>
  <c r="Q13" i="1"/>
  <c r="M17" i="1"/>
  <c r="Q1" i="1"/>
  <c r="N1" i="1" s="1"/>
  <c r="P1" i="1" s="1"/>
  <c r="L2" i="1"/>
  <c r="L3" i="1"/>
  <c r="L4" i="1"/>
  <c r="L5" i="1"/>
  <c r="L6" i="1"/>
  <c r="L7" i="1"/>
  <c r="L8" i="1"/>
  <c r="L9" i="1"/>
  <c r="L10" i="1"/>
  <c r="L11" i="1"/>
  <c r="L12" i="1"/>
  <c r="L13" i="1"/>
  <c r="J2" i="1"/>
  <c r="J3" i="1"/>
  <c r="J4" i="1"/>
  <c r="J5" i="1"/>
  <c r="J6" i="1"/>
  <c r="J7" i="1"/>
  <c r="J8" i="1"/>
  <c r="J9" i="1"/>
  <c r="J10" i="1"/>
  <c r="J11" i="1"/>
  <c r="J12" i="1"/>
  <c r="J13" i="1"/>
  <c r="H2" i="1"/>
  <c r="H3" i="1"/>
  <c r="H4" i="1"/>
  <c r="H5" i="1"/>
  <c r="H6" i="1"/>
  <c r="H7" i="1"/>
  <c r="H8" i="1"/>
  <c r="H9" i="1"/>
  <c r="H10" i="1"/>
  <c r="H11" i="1"/>
  <c r="H12" i="1"/>
  <c r="H13" i="1"/>
  <c r="L1" i="1"/>
  <c r="J1" i="1"/>
  <c r="H1" i="1"/>
  <c r="F2" i="1"/>
  <c r="F3" i="1"/>
  <c r="F4" i="1"/>
  <c r="F5" i="1"/>
  <c r="F6" i="1"/>
  <c r="F7" i="1"/>
  <c r="F8" i="1"/>
  <c r="F9" i="1"/>
  <c r="F10" i="1"/>
  <c r="F11" i="1"/>
  <c r="F12" i="1"/>
  <c r="F13" i="1"/>
  <c r="F1" i="1"/>
  <c r="S9" i="1" l="1"/>
  <c r="N9" i="1"/>
  <c r="P9" i="1" s="1"/>
  <c r="S8" i="1"/>
  <c r="N8" i="1"/>
  <c r="P8" i="1" s="1"/>
  <c r="S7" i="1"/>
  <c r="N7" i="1"/>
  <c r="P7" i="1" s="1"/>
  <c r="S6" i="1"/>
  <c r="N6" i="1"/>
  <c r="P6" i="1" s="1"/>
  <c r="S13" i="1"/>
  <c r="N13" i="1"/>
  <c r="P13" i="1" s="1"/>
  <c r="S5" i="1"/>
  <c r="N5" i="1"/>
  <c r="P5" i="1" s="1"/>
  <c r="S12" i="1"/>
  <c r="N12" i="1"/>
  <c r="P12" i="1" s="1"/>
  <c r="S4" i="1"/>
  <c r="N4" i="1"/>
  <c r="P4" i="1" s="1"/>
  <c r="S11" i="1"/>
  <c r="N11" i="1"/>
  <c r="P11" i="1" s="1"/>
  <c r="S3" i="1"/>
  <c r="N3" i="1"/>
  <c r="P3" i="1" s="1"/>
  <c r="S10" i="1"/>
  <c r="N10" i="1"/>
  <c r="P10" i="1" s="1"/>
  <c r="S2" i="1"/>
  <c r="N2" i="1"/>
  <c r="P2" i="1" s="1"/>
  <c r="S1" i="1"/>
</calcChain>
</file>

<file path=xl/sharedStrings.xml><?xml version="1.0" encoding="utf-8"?>
<sst xmlns="http://schemas.openxmlformats.org/spreadsheetml/2006/main" count="59" uniqueCount="33">
  <si>
    <t>Within MOD site – Cowden</t>
  </si>
  <si>
    <t>RS</t>
  </si>
  <si>
    <t>South end of MOD site – Cowden</t>
  </si>
  <si>
    <t>South of MOD site Cowden</t>
  </si>
  <si>
    <t>North of Aldbrough</t>
  </si>
  <si>
    <t>South of Aldbrough</t>
  </si>
  <si>
    <t>North of Hill Top Farm – south of Aldbrough</t>
  </si>
  <si>
    <t>South of Hill Top Farm – south of Aldbrough</t>
  </si>
  <si>
    <t>Opposite East Newton</t>
  </si>
  <si>
    <t>Between East Newton and Ringbrough</t>
  </si>
  <si>
    <t>Opposite Ringbrough</t>
  </si>
  <si>
    <t>South of Ringbrough</t>
  </si>
  <si>
    <t>Nominal date of survey</t>
  </si>
  <si>
    <t>actual date(s) of survey</t>
  </si>
  <si>
    <t>ERYC</t>
  </si>
  <si>
    <t>total</t>
  </si>
  <si>
    <t>grouped</t>
  </si>
  <si>
    <t>years:</t>
  </si>
  <si>
    <t>m/yr</t>
  </si>
  <si>
    <t>Valentin</t>
  </si>
  <si>
    <t>East Yorkshire coastal erosion</t>
  </si>
  <si>
    <t>Prepared by Brian Williams, 4 November 2020</t>
  </si>
  <si>
    <t>All measurments in metres</t>
  </si>
  <si>
    <t>Pr</t>
  </si>
  <si>
    <t xml:space="preserve">  m/yr = metres of loss at cliff top per year</t>
  </si>
  <si>
    <t>difference</t>
  </si>
  <si>
    <t>--------</t>
  </si>
  <si>
    <t>cliff loss</t>
  </si>
  <si>
    <t>Monitoring locations 58 to 70, 1853 to  1954</t>
  </si>
  <si>
    <t xml:space="preserve">East Riding of  Yorkshire Council / Valentin </t>
  </si>
  <si>
    <t>Comparison of data - estimates of cliff loss</t>
  </si>
  <si>
    <t xml:space="preserve">  Pr = monitoring profile, current system</t>
  </si>
  <si>
    <t>Valentin data grouping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</si>
</sst>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/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49" fontId="6" fillId="0" borderId="0" xfId="0" applyNumberFormat="1" applyFont="1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2" fontId="2" fillId="0" borderId="0" xfId="0" applyNumberFormat="1" applyFont="1" applyFill="1"/>
    <xf numFmtId="2" fontId="0" fillId="0" borderId="0" xfId="0" applyNumberFormat="1" applyFill="1"/>
    <xf numFmtId="0" fontId="0" fillId="0" borderId="0" xfId="0" applyFill="1"/>
    <xf numFmtId="2" fontId="2" fillId="0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Font="1"/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Valentin-dat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D528-F8FB-4ED4-9D9C-09A9717C370B}">
  <dimension ref="A1:S36"/>
  <sheetViews>
    <sheetView tabSelected="1" topLeftCell="A10" workbookViewId="0">
      <selection activeCell="C28" sqref="C28"/>
    </sheetView>
  </sheetViews>
  <sheetFormatPr defaultRowHeight="14.4" x14ac:dyDescent="0.3"/>
  <cols>
    <col min="1" max="1" width="2.77734375" style="11" customWidth="1"/>
    <col min="2" max="2" width="1.77734375" customWidth="1"/>
    <col min="3" max="3" width="38.77734375" customWidth="1"/>
    <col min="17" max="17" width="8.88671875" style="6"/>
  </cols>
  <sheetData>
    <row r="1" spans="1:19" x14ac:dyDescent="0.3">
      <c r="A1" s="3">
        <v>58</v>
      </c>
      <c r="B1" s="1"/>
      <c r="C1" s="1" t="s">
        <v>0</v>
      </c>
      <c r="D1" s="12" t="s">
        <v>1</v>
      </c>
      <c r="E1" s="2">
        <v>42.2</v>
      </c>
      <c r="F1" s="2">
        <f>E1/36</f>
        <v>1.1722222222222223</v>
      </c>
      <c r="G1" s="2">
        <v>16.399999999999999</v>
      </c>
      <c r="H1" s="2">
        <f>G1/18</f>
        <v>0.91111111111111098</v>
      </c>
      <c r="I1" s="2">
        <v>19</v>
      </c>
      <c r="J1" s="2">
        <f>I1/20</f>
        <v>0.95</v>
      </c>
      <c r="K1" s="2">
        <v>57.4</v>
      </c>
      <c r="L1" s="6">
        <f>K1/27</f>
        <v>2.1259259259259258</v>
      </c>
      <c r="N1" s="6">
        <f>Q1*101</f>
        <v>135</v>
      </c>
      <c r="O1" s="6">
        <f>R1*100</f>
        <v>160.33333333333331</v>
      </c>
      <c r="P1" s="6">
        <f>O1-N1</f>
        <v>25.333333333333314</v>
      </c>
      <c r="Q1" s="6">
        <f>(E1+G1+I1+K1)/101</f>
        <v>1.3366336633663367</v>
      </c>
      <c r="R1" s="7">
        <v>1.6033333333333333</v>
      </c>
      <c r="S1" s="6">
        <f t="shared" ref="S1:S13" si="0">R1-Q1</f>
        <v>0.26669966996699657</v>
      </c>
    </row>
    <row r="2" spans="1:19" x14ac:dyDescent="0.3">
      <c r="A2" s="3">
        <v>59</v>
      </c>
      <c r="B2" s="1"/>
      <c r="C2" s="1" t="s">
        <v>0</v>
      </c>
      <c r="D2" s="12" t="s">
        <v>1</v>
      </c>
      <c r="E2" s="2">
        <v>38.9</v>
      </c>
      <c r="F2" s="2">
        <f t="shared" ref="F2:F13" si="1">E2/36</f>
        <v>1.0805555555555555</v>
      </c>
      <c r="G2" s="2">
        <v>18.600000000000001</v>
      </c>
      <c r="H2" s="2">
        <f t="shared" ref="H2:H13" si="2">G2/18</f>
        <v>1.0333333333333334</v>
      </c>
      <c r="I2" s="2">
        <v>24.6</v>
      </c>
      <c r="J2" s="2">
        <f t="shared" ref="J2:J13" si="3">I2/20</f>
        <v>1.23</v>
      </c>
      <c r="K2" s="2">
        <v>32.200000000000003</v>
      </c>
      <c r="L2" s="6">
        <f t="shared" ref="L2:L13" si="4">K2/27</f>
        <v>1.1925925925925926</v>
      </c>
      <c r="N2" s="6">
        <f>Q2*101</f>
        <v>114.29999999999998</v>
      </c>
      <c r="O2" s="6">
        <f>R2*100</f>
        <v>141.5</v>
      </c>
      <c r="P2" s="6">
        <f t="shared" ref="P2:P13" si="5">O2-N2</f>
        <v>27.200000000000017</v>
      </c>
      <c r="Q2" s="6">
        <f t="shared" ref="Q2:Q13" si="6">(E2+G2+I2+K2)/101</f>
        <v>1.1316831683168316</v>
      </c>
      <c r="R2" s="7">
        <v>1.415</v>
      </c>
      <c r="S2" s="6">
        <f t="shared" si="0"/>
        <v>0.28331683168316846</v>
      </c>
    </row>
    <row r="3" spans="1:19" x14ac:dyDescent="0.3">
      <c r="A3" s="3">
        <v>60</v>
      </c>
      <c r="B3" s="1"/>
      <c r="C3" s="1" t="s">
        <v>2</v>
      </c>
      <c r="D3" s="12" t="s">
        <v>1</v>
      </c>
      <c r="E3" s="2">
        <v>30.2</v>
      </c>
      <c r="F3" s="2">
        <f t="shared" si="1"/>
        <v>0.83888888888888891</v>
      </c>
      <c r="G3" s="2">
        <v>20.399999999999999</v>
      </c>
      <c r="H3" s="2">
        <f t="shared" si="2"/>
        <v>1.1333333333333333</v>
      </c>
      <c r="I3" s="2">
        <v>22.5</v>
      </c>
      <c r="J3" s="2">
        <f t="shared" si="3"/>
        <v>1.125</v>
      </c>
      <c r="K3" s="2">
        <v>42.4</v>
      </c>
      <c r="L3" s="6">
        <f t="shared" si="4"/>
        <v>1.5703703703703704</v>
      </c>
      <c r="N3" s="6">
        <f>Q3*101</f>
        <v>115.49999999999999</v>
      </c>
      <c r="O3" s="6">
        <f>R3*100</f>
        <v>138</v>
      </c>
      <c r="P3" s="6">
        <f t="shared" si="5"/>
        <v>22.500000000000014</v>
      </c>
      <c r="Q3" s="6">
        <f t="shared" si="6"/>
        <v>1.1435643564356435</v>
      </c>
      <c r="R3" s="7">
        <v>1.38</v>
      </c>
      <c r="S3" s="6">
        <f t="shared" si="0"/>
        <v>0.23643564356435642</v>
      </c>
    </row>
    <row r="4" spans="1:19" x14ac:dyDescent="0.3">
      <c r="A4" s="3">
        <v>61</v>
      </c>
      <c r="B4" s="1"/>
      <c r="C4" s="1" t="s">
        <v>3</v>
      </c>
      <c r="D4" s="12" t="s">
        <v>1</v>
      </c>
      <c r="E4" s="2">
        <v>18.899999999999999</v>
      </c>
      <c r="F4" s="2">
        <f t="shared" si="1"/>
        <v>0.52499999999999991</v>
      </c>
      <c r="G4" s="2">
        <v>20</v>
      </c>
      <c r="H4" s="2">
        <f t="shared" si="2"/>
        <v>1.1111111111111112</v>
      </c>
      <c r="I4" s="2">
        <v>27.5</v>
      </c>
      <c r="J4" s="2">
        <f t="shared" si="3"/>
        <v>1.375</v>
      </c>
      <c r="K4" s="2">
        <v>38.299999999999997</v>
      </c>
      <c r="L4" s="6">
        <f t="shared" si="4"/>
        <v>1.4185185185185185</v>
      </c>
      <c r="N4" s="6">
        <f>Q4*101</f>
        <v>104.7</v>
      </c>
      <c r="O4" s="6">
        <f>R4*100</f>
        <v>131.33333333333331</v>
      </c>
      <c r="P4" s="6">
        <f t="shared" si="5"/>
        <v>26.633333333333312</v>
      </c>
      <c r="Q4" s="6">
        <f t="shared" si="6"/>
        <v>1.0366336633663367</v>
      </c>
      <c r="R4" s="7">
        <v>1.3133333333333332</v>
      </c>
      <c r="S4" s="6">
        <f t="shared" si="0"/>
        <v>0.27669966996699658</v>
      </c>
    </row>
    <row r="5" spans="1:19" s="19" customFormat="1" x14ac:dyDescent="0.3">
      <c r="A5" s="14">
        <v>62</v>
      </c>
      <c r="B5" s="15"/>
      <c r="C5" s="15" t="s">
        <v>4</v>
      </c>
      <c r="D5" s="16" t="s">
        <v>1</v>
      </c>
      <c r="E5" s="17">
        <v>10.6</v>
      </c>
      <c r="F5" s="17">
        <f t="shared" si="1"/>
        <v>0.29444444444444445</v>
      </c>
      <c r="G5" s="17">
        <v>19</v>
      </c>
      <c r="H5" s="17">
        <f t="shared" si="2"/>
        <v>1.0555555555555556</v>
      </c>
      <c r="I5" s="17">
        <v>13.7</v>
      </c>
      <c r="J5" s="17">
        <f t="shared" si="3"/>
        <v>0.68499999999999994</v>
      </c>
      <c r="K5" s="17">
        <v>33.9</v>
      </c>
      <c r="L5" s="18">
        <f t="shared" si="4"/>
        <v>1.2555555555555555</v>
      </c>
      <c r="N5" s="18">
        <f>Q5*101</f>
        <v>77.199999999999989</v>
      </c>
      <c r="O5" s="18">
        <f>R5*100</f>
        <v>130.33333333333334</v>
      </c>
      <c r="P5" s="6">
        <f t="shared" si="5"/>
        <v>53.133333333333354</v>
      </c>
      <c r="Q5" s="18">
        <f t="shared" si="6"/>
        <v>0.76435643564356426</v>
      </c>
      <c r="R5" s="20">
        <v>1.3033333333333335</v>
      </c>
      <c r="S5" s="18">
        <f t="shared" si="0"/>
        <v>0.5389768976897692</v>
      </c>
    </row>
    <row r="6" spans="1:19" x14ac:dyDescent="0.3">
      <c r="A6" s="3">
        <v>63</v>
      </c>
      <c r="B6" s="1"/>
      <c r="C6" s="1" t="s">
        <v>5</v>
      </c>
      <c r="D6" s="12" t="s">
        <v>1</v>
      </c>
      <c r="E6" s="2">
        <v>9</v>
      </c>
      <c r="F6" s="2">
        <f t="shared" si="1"/>
        <v>0.25</v>
      </c>
      <c r="G6" s="2">
        <v>30</v>
      </c>
      <c r="H6" s="2">
        <f t="shared" si="2"/>
        <v>1.6666666666666667</v>
      </c>
      <c r="I6" s="2">
        <v>23.7</v>
      </c>
      <c r="J6" s="2">
        <f t="shared" si="3"/>
        <v>1.1850000000000001</v>
      </c>
      <c r="K6" s="2">
        <v>10.3</v>
      </c>
      <c r="L6" s="18">
        <f t="shared" si="4"/>
        <v>0.38148148148148153</v>
      </c>
      <c r="N6" s="6">
        <f>Q6*101</f>
        <v>73</v>
      </c>
      <c r="O6" s="6">
        <f>R6*100</f>
        <v>122</v>
      </c>
      <c r="P6" s="6">
        <f t="shared" si="5"/>
        <v>49</v>
      </c>
      <c r="Q6" s="6">
        <f t="shared" si="6"/>
        <v>0.72277227722772275</v>
      </c>
      <c r="R6" s="7">
        <v>1.22</v>
      </c>
      <c r="S6" s="6">
        <f t="shared" si="0"/>
        <v>0.49722772277227723</v>
      </c>
    </row>
    <row r="7" spans="1:19" x14ac:dyDescent="0.3">
      <c r="A7" s="3">
        <v>64</v>
      </c>
      <c r="B7" s="1"/>
      <c r="C7" s="1" t="s">
        <v>6</v>
      </c>
      <c r="D7" s="12" t="s">
        <v>1</v>
      </c>
      <c r="E7" s="2">
        <v>23.2</v>
      </c>
      <c r="F7" s="2">
        <f t="shared" si="1"/>
        <v>0.64444444444444438</v>
      </c>
      <c r="G7" s="2">
        <v>18.7</v>
      </c>
      <c r="H7" s="2">
        <f t="shared" si="2"/>
        <v>1.0388888888888888</v>
      </c>
      <c r="I7" s="2">
        <v>18.3</v>
      </c>
      <c r="J7" s="2">
        <f t="shared" si="3"/>
        <v>0.91500000000000004</v>
      </c>
      <c r="K7" s="2">
        <v>7.9</v>
      </c>
      <c r="L7" s="18">
        <f t="shared" si="4"/>
        <v>0.29259259259259263</v>
      </c>
      <c r="N7" s="6">
        <f>Q7*101</f>
        <v>68.100000000000009</v>
      </c>
      <c r="O7" s="6">
        <f>R7*100</f>
        <v>111.00000000000001</v>
      </c>
      <c r="P7" s="6">
        <f t="shared" si="5"/>
        <v>42.900000000000006</v>
      </c>
      <c r="Q7" s="6">
        <f t="shared" si="6"/>
        <v>0.6742574257425743</v>
      </c>
      <c r="R7" s="7">
        <v>1.1100000000000001</v>
      </c>
      <c r="S7" s="6">
        <f t="shared" si="0"/>
        <v>0.4357425742574258</v>
      </c>
    </row>
    <row r="8" spans="1:19" x14ac:dyDescent="0.3">
      <c r="A8" s="3">
        <v>65</v>
      </c>
      <c r="B8" s="1"/>
      <c r="C8" s="1" t="s">
        <v>7</v>
      </c>
      <c r="D8" s="12" t="s">
        <v>1</v>
      </c>
      <c r="E8" s="2">
        <v>16</v>
      </c>
      <c r="F8" s="2">
        <f t="shared" si="1"/>
        <v>0.44444444444444442</v>
      </c>
      <c r="G8" s="2">
        <v>20.3</v>
      </c>
      <c r="H8" s="2">
        <f t="shared" si="2"/>
        <v>1.1277777777777778</v>
      </c>
      <c r="I8" s="2">
        <v>15.9</v>
      </c>
      <c r="J8" s="2">
        <f t="shared" si="3"/>
        <v>0.79500000000000004</v>
      </c>
      <c r="K8" s="2">
        <v>12.4</v>
      </c>
      <c r="L8" s="18">
        <f t="shared" si="4"/>
        <v>0.45925925925925926</v>
      </c>
      <c r="N8" s="6">
        <f>Q8*101</f>
        <v>64.599999999999994</v>
      </c>
      <c r="O8" s="6">
        <f>R8*100</f>
        <v>131</v>
      </c>
      <c r="P8" s="6">
        <f t="shared" si="5"/>
        <v>66.400000000000006</v>
      </c>
      <c r="Q8" s="6">
        <f t="shared" si="6"/>
        <v>0.63960396039603951</v>
      </c>
      <c r="R8" s="7">
        <v>1.31</v>
      </c>
      <c r="S8" s="6">
        <f t="shared" si="0"/>
        <v>0.67039603960396055</v>
      </c>
    </row>
    <row r="9" spans="1:19" x14ac:dyDescent="0.3">
      <c r="A9" s="3">
        <v>66</v>
      </c>
      <c r="B9" s="1"/>
      <c r="C9" s="1" t="s">
        <v>8</v>
      </c>
      <c r="D9" s="12" t="s">
        <v>1</v>
      </c>
      <c r="E9" s="2">
        <v>8.6999999999999993</v>
      </c>
      <c r="F9" s="2">
        <f t="shared" si="1"/>
        <v>0.24166666666666664</v>
      </c>
      <c r="G9" s="2">
        <v>10.9</v>
      </c>
      <c r="H9" s="2">
        <f t="shared" si="2"/>
        <v>0.60555555555555562</v>
      </c>
      <c r="I9" s="2">
        <v>20</v>
      </c>
      <c r="J9" s="2">
        <f t="shared" si="3"/>
        <v>1</v>
      </c>
      <c r="K9" s="2">
        <v>3.1</v>
      </c>
      <c r="L9" s="18">
        <f t="shared" si="4"/>
        <v>0.11481481481481481</v>
      </c>
      <c r="N9" s="6">
        <f>Q9*101</f>
        <v>42.7</v>
      </c>
      <c r="O9" s="6">
        <f>R9*100</f>
        <v>133</v>
      </c>
      <c r="P9" s="6">
        <f t="shared" si="5"/>
        <v>90.3</v>
      </c>
      <c r="Q9" s="6">
        <f t="shared" si="6"/>
        <v>0.42277227722772281</v>
      </c>
      <c r="R9" s="7">
        <v>1.33</v>
      </c>
      <c r="S9" s="6">
        <f t="shared" si="0"/>
        <v>0.90722772277227726</v>
      </c>
    </row>
    <row r="10" spans="1:19" x14ac:dyDescent="0.3">
      <c r="A10" s="3">
        <v>67</v>
      </c>
      <c r="B10" s="1"/>
      <c r="C10" s="1" t="s">
        <v>9</v>
      </c>
      <c r="D10" s="12" t="s">
        <v>1</v>
      </c>
      <c r="E10" s="2">
        <v>15.7</v>
      </c>
      <c r="F10" s="2">
        <f t="shared" si="1"/>
        <v>0.43611111111111112</v>
      </c>
      <c r="G10" s="2">
        <v>12.3</v>
      </c>
      <c r="H10" s="2">
        <f t="shared" si="2"/>
        <v>0.68333333333333335</v>
      </c>
      <c r="I10" s="2">
        <v>12.7</v>
      </c>
      <c r="J10" s="2">
        <f t="shared" si="3"/>
        <v>0.63500000000000001</v>
      </c>
      <c r="K10" s="2">
        <v>29.5</v>
      </c>
      <c r="L10" s="18">
        <f t="shared" si="4"/>
        <v>1.0925925925925926</v>
      </c>
      <c r="N10" s="6">
        <f>Q10*101</f>
        <v>70.2</v>
      </c>
      <c r="O10" s="6">
        <f>R10*100</f>
        <v>122</v>
      </c>
      <c r="P10" s="6">
        <f t="shared" si="5"/>
        <v>51.8</v>
      </c>
      <c r="Q10" s="6">
        <f t="shared" si="6"/>
        <v>0.69504950495049511</v>
      </c>
      <c r="R10" s="7">
        <v>1.22</v>
      </c>
      <c r="S10" s="6">
        <f t="shared" si="0"/>
        <v>0.52495049504950486</v>
      </c>
    </row>
    <row r="11" spans="1:19" x14ac:dyDescent="0.3">
      <c r="A11" s="3">
        <v>68</v>
      </c>
      <c r="B11" s="1"/>
      <c r="C11" s="1" t="s">
        <v>10</v>
      </c>
      <c r="D11" s="12" t="s">
        <v>1</v>
      </c>
      <c r="E11" s="2">
        <v>16.100000000000001</v>
      </c>
      <c r="F11" s="2">
        <f t="shared" si="1"/>
        <v>0.44722222222222224</v>
      </c>
      <c r="G11" s="2">
        <v>15.8</v>
      </c>
      <c r="H11" s="2">
        <f t="shared" si="2"/>
        <v>0.87777777777777777</v>
      </c>
      <c r="I11" s="2">
        <v>22.7</v>
      </c>
      <c r="J11" s="2">
        <f t="shared" si="3"/>
        <v>1.135</v>
      </c>
      <c r="K11" s="2">
        <v>20</v>
      </c>
      <c r="L11" s="18">
        <f t="shared" si="4"/>
        <v>0.7407407407407407</v>
      </c>
      <c r="N11" s="6">
        <f>Q11*101</f>
        <v>74.599999999999994</v>
      </c>
      <c r="O11" s="6">
        <f>R11*100</f>
        <v>111.5</v>
      </c>
      <c r="P11" s="6">
        <f t="shared" si="5"/>
        <v>36.900000000000006</v>
      </c>
      <c r="Q11" s="6">
        <f t="shared" si="6"/>
        <v>0.7386138613861386</v>
      </c>
      <c r="R11" s="7">
        <v>1.115</v>
      </c>
      <c r="S11" s="6">
        <f t="shared" si="0"/>
        <v>0.37638613861386139</v>
      </c>
    </row>
    <row r="12" spans="1:19" x14ac:dyDescent="0.3">
      <c r="A12" s="3">
        <v>69</v>
      </c>
      <c r="B12" s="1"/>
      <c r="C12" s="1" t="s">
        <v>11</v>
      </c>
      <c r="D12" s="12" t="s">
        <v>1</v>
      </c>
      <c r="E12" s="2">
        <v>11.9</v>
      </c>
      <c r="F12" s="2">
        <f t="shared" si="1"/>
        <v>0.33055555555555555</v>
      </c>
      <c r="G12" s="2">
        <v>21.9</v>
      </c>
      <c r="H12" s="2">
        <f t="shared" si="2"/>
        <v>1.2166666666666666</v>
      </c>
      <c r="I12" s="2">
        <v>23.5</v>
      </c>
      <c r="J12" s="2">
        <f t="shared" si="3"/>
        <v>1.175</v>
      </c>
      <c r="K12" s="2">
        <v>7.7</v>
      </c>
      <c r="L12" s="18">
        <f t="shared" si="4"/>
        <v>0.28518518518518521</v>
      </c>
      <c r="N12" s="6">
        <f>Q12*101</f>
        <v>65</v>
      </c>
      <c r="O12" s="6">
        <f>R12*100</f>
        <v>118</v>
      </c>
      <c r="P12" s="6">
        <f t="shared" si="5"/>
        <v>53</v>
      </c>
      <c r="Q12" s="6">
        <f t="shared" si="6"/>
        <v>0.64356435643564358</v>
      </c>
      <c r="R12" s="7">
        <v>1.18</v>
      </c>
      <c r="S12" s="6">
        <f t="shared" si="0"/>
        <v>0.53643564356435636</v>
      </c>
    </row>
    <row r="13" spans="1:19" x14ac:dyDescent="0.3">
      <c r="A13" s="3">
        <v>70</v>
      </c>
      <c r="B13" s="1"/>
      <c r="C13" s="1" t="s">
        <v>11</v>
      </c>
      <c r="D13" s="12" t="s">
        <v>1</v>
      </c>
      <c r="E13" s="2">
        <v>0</v>
      </c>
      <c r="F13" s="2">
        <f t="shared" si="1"/>
        <v>0</v>
      </c>
      <c r="G13" s="2">
        <v>40.9</v>
      </c>
      <c r="H13" s="2">
        <f t="shared" si="2"/>
        <v>2.2722222222222221</v>
      </c>
      <c r="I13" s="2">
        <v>17.7</v>
      </c>
      <c r="J13" s="2">
        <f t="shared" si="3"/>
        <v>0.88500000000000001</v>
      </c>
      <c r="K13" s="2">
        <v>0</v>
      </c>
      <c r="L13" s="18">
        <f t="shared" si="4"/>
        <v>0</v>
      </c>
      <c r="N13" s="6">
        <f>Q13*101</f>
        <v>58.599999999999994</v>
      </c>
      <c r="O13" s="6">
        <f>R13*100</f>
        <v>119</v>
      </c>
      <c r="P13" s="6">
        <f t="shared" si="5"/>
        <v>60.400000000000006</v>
      </c>
      <c r="Q13" s="6">
        <f t="shared" si="6"/>
        <v>0.58019801980198016</v>
      </c>
      <c r="R13" s="7">
        <v>1.19</v>
      </c>
      <c r="S13" s="6">
        <f t="shared" si="0"/>
        <v>0.60980198019801979</v>
      </c>
    </row>
    <row r="14" spans="1:19" x14ac:dyDescent="0.3">
      <c r="A14" s="11" t="s">
        <v>23</v>
      </c>
      <c r="B14" s="3"/>
      <c r="C14" s="3" t="s">
        <v>12</v>
      </c>
      <c r="D14" s="4">
        <v>1853</v>
      </c>
      <c r="E14" s="4">
        <v>1889</v>
      </c>
      <c r="F14" s="13" t="s">
        <v>18</v>
      </c>
      <c r="G14" s="4">
        <v>1907</v>
      </c>
      <c r="H14" s="13" t="s">
        <v>18</v>
      </c>
      <c r="I14" s="4">
        <v>1927</v>
      </c>
      <c r="J14" s="13" t="s">
        <v>18</v>
      </c>
      <c r="K14" s="4">
        <v>1954</v>
      </c>
      <c r="L14" s="13" t="s">
        <v>18</v>
      </c>
      <c r="N14" s="9" t="s">
        <v>14</v>
      </c>
      <c r="O14" s="8" t="s">
        <v>19</v>
      </c>
      <c r="P14" s="22" t="s">
        <v>25</v>
      </c>
      <c r="Q14" s="9" t="s">
        <v>14</v>
      </c>
      <c r="R14" s="8" t="s">
        <v>19</v>
      </c>
      <c r="S14" s="22" t="s">
        <v>25</v>
      </c>
    </row>
    <row r="15" spans="1:19" x14ac:dyDescent="0.3">
      <c r="A15" s="3"/>
      <c r="B15" s="1"/>
      <c r="C15" s="1" t="s">
        <v>13</v>
      </c>
      <c r="D15" s="5">
        <v>1852</v>
      </c>
      <c r="E15" s="5">
        <v>1888</v>
      </c>
      <c r="F15" s="5"/>
      <c r="G15" s="5">
        <v>1905</v>
      </c>
      <c r="H15" s="5"/>
      <c r="I15" s="5">
        <v>1925</v>
      </c>
      <c r="J15" s="5"/>
      <c r="K15" s="5">
        <v>1952</v>
      </c>
      <c r="N15" s="24" t="s">
        <v>15</v>
      </c>
      <c r="O15" s="25" t="s">
        <v>16</v>
      </c>
      <c r="P15" s="26"/>
      <c r="Q15" s="24" t="s">
        <v>15</v>
      </c>
      <c r="R15" s="25" t="s">
        <v>16</v>
      </c>
      <c r="S15" s="26"/>
    </row>
    <row r="16" spans="1:19" x14ac:dyDescent="0.3">
      <c r="A16" s="3"/>
      <c r="B16" s="1"/>
      <c r="C16" s="1"/>
      <c r="D16" s="5">
        <v>1854</v>
      </c>
      <c r="E16" s="5">
        <v>1891</v>
      </c>
      <c r="F16" s="5"/>
      <c r="G16" s="5">
        <v>1909</v>
      </c>
      <c r="H16" s="5"/>
      <c r="I16" s="5">
        <v>1929</v>
      </c>
      <c r="J16" s="5"/>
      <c r="K16" s="5">
        <v>1956</v>
      </c>
      <c r="N16" s="27" t="s">
        <v>26</v>
      </c>
      <c r="O16" s="8" t="s">
        <v>27</v>
      </c>
      <c r="P16" s="28" t="s">
        <v>26</v>
      </c>
      <c r="Q16" s="27" t="s">
        <v>26</v>
      </c>
      <c r="R16" s="8" t="s">
        <v>18</v>
      </c>
      <c r="S16" s="28" t="s">
        <v>26</v>
      </c>
    </row>
    <row r="17" spans="3:13" x14ac:dyDescent="0.3">
      <c r="C17" s="21" t="s">
        <v>17</v>
      </c>
      <c r="D17" s="13"/>
      <c r="E17" s="13">
        <v>36</v>
      </c>
      <c r="F17" s="13"/>
      <c r="G17" s="13">
        <v>18</v>
      </c>
      <c r="H17" s="13"/>
      <c r="I17" s="13">
        <v>20</v>
      </c>
      <c r="J17" s="13"/>
      <c r="K17" s="13">
        <v>27</v>
      </c>
      <c r="L17" s="13"/>
      <c r="M17" s="23">
        <f>SUM(E17:K17)</f>
        <v>101</v>
      </c>
    </row>
    <row r="19" spans="3:13" ht="21" x14ac:dyDescent="0.4">
      <c r="C19" s="29" t="s">
        <v>20</v>
      </c>
    </row>
    <row r="20" spans="3:13" x14ac:dyDescent="0.3">
      <c r="C20" s="11" t="s">
        <v>30</v>
      </c>
    </row>
    <row r="21" spans="3:13" x14ac:dyDescent="0.3">
      <c r="C21" s="11" t="s">
        <v>28</v>
      </c>
    </row>
    <row r="22" spans="3:13" x14ac:dyDescent="0.3">
      <c r="C22" s="11" t="s">
        <v>29</v>
      </c>
    </row>
    <row r="23" spans="3:13" x14ac:dyDescent="0.3">
      <c r="C23" s="11"/>
    </row>
    <row r="24" spans="3:13" x14ac:dyDescent="0.3">
      <c r="C24" t="s">
        <v>22</v>
      </c>
    </row>
    <row r="25" spans="3:13" x14ac:dyDescent="0.3">
      <c r="C25" t="s">
        <v>24</v>
      </c>
    </row>
    <row r="26" spans="3:13" x14ac:dyDescent="0.3">
      <c r="C26" s="30" t="s">
        <v>31</v>
      </c>
    </row>
    <row r="27" spans="3:13" x14ac:dyDescent="0.3">
      <c r="C27" s="31" t="s">
        <v>32</v>
      </c>
    </row>
    <row r="28" spans="3:13" x14ac:dyDescent="0.3">
      <c r="C28" t="s">
        <v>21</v>
      </c>
    </row>
    <row r="36" spans="3:3" x14ac:dyDescent="0.3">
      <c r="C36" s="10"/>
    </row>
  </sheetData>
  <hyperlinks>
    <hyperlink ref="C27" r:id="rId1" xr:uid="{0EED6256-EF54-4A7F-A9E6-425C994F19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Williams</dc:creator>
  <cp:lastModifiedBy>A Reader</cp:lastModifiedBy>
  <dcterms:created xsi:type="dcterms:W3CDTF">2020-11-04T08:24:19Z</dcterms:created>
  <dcterms:modified xsi:type="dcterms:W3CDTF">2026-01-28T08:17:40Z</dcterms:modified>
</cp:coreProperties>
</file>